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leg\mtl\23-24\"/>
    </mc:Choice>
  </mc:AlternateContent>
  <bookViews>
    <workbookView xWindow="0" yWindow="0" windowWidth="28800" windowHeight="12300" activeTab="1"/>
  </bookViews>
  <sheets>
    <sheet name="Х" sheetId="1" r:id="rId1"/>
    <sheet name="Хаффман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L4" i="2" l="1"/>
  <c r="I2" i="1" l="1"/>
  <c r="J2" i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" i="2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D9" i="1"/>
  <c r="B14" i="1"/>
  <c r="D14" i="1" s="1"/>
  <c r="B21" i="1"/>
  <c r="D21" i="1" s="1"/>
  <c r="B12" i="1"/>
  <c r="D12" i="1" s="1"/>
  <c r="B4" i="1"/>
  <c r="D4" i="1" s="1"/>
  <c r="B16" i="1"/>
  <c r="D16" i="1" s="1"/>
  <c r="B24" i="1"/>
  <c r="D24" i="1" s="1"/>
  <c r="B17" i="1"/>
  <c r="D17" i="1" s="1"/>
  <c r="B22" i="1"/>
  <c r="D22" i="1" s="1"/>
  <c r="B15" i="1"/>
  <c r="D15" i="1" s="1"/>
  <c r="B7" i="1"/>
  <c r="D7" i="1" s="1"/>
  <c r="B11" i="1"/>
  <c r="D11" i="1" s="1"/>
  <c r="B9" i="1"/>
  <c r="B19" i="1"/>
  <c r="D19" i="1" s="1"/>
  <c r="B2" i="1"/>
  <c r="D2" i="1" s="1"/>
  <c r="B18" i="1"/>
  <c r="D18" i="1" s="1"/>
  <c r="B5" i="1"/>
  <c r="D5" i="1" s="1"/>
  <c r="B23" i="1"/>
  <c r="D23" i="1" s="1"/>
  <c r="B6" i="1"/>
  <c r="D6" i="1" s="1"/>
  <c r="B8" i="1"/>
  <c r="D8" i="1" s="1"/>
  <c r="B13" i="1"/>
  <c r="D13" i="1" s="1"/>
  <c r="B20" i="1"/>
  <c r="D20" i="1" s="1"/>
  <c r="B25" i="1"/>
  <c r="D25" i="1" s="1"/>
  <c r="B3" i="1"/>
  <c r="D3" i="1" s="1"/>
  <c r="B10" i="1"/>
  <c r="D10" i="1" s="1"/>
  <c r="F3" i="1" l="1"/>
  <c r="F6" i="1"/>
  <c r="F7" i="1"/>
  <c r="F10" i="1"/>
  <c r="F11" i="1"/>
  <c r="F14" i="1"/>
  <c r="F18" i="1"/>
  <c r="F19" i="1"/>
  <c r="F22" i="1"/>
  <c r="F23" i="1"/>
  <c r="F15" i="1"/>
  <c r="F2" i="1" l="1"/>
  <c r="F25" i="1"/>
  <c r="F21" i="1"/>
  <c r="F17" i="1"/>
  <c r="F13" i="1"/>
  <c r="F9" i="1"/>
  <c r="F5" i="1"/>
  <c r="F24" i="1"/>
  <c r="F20" i="1"/>
  <c r="F16" i="1"/>
  <c r="F12" i="1"/>
  <c r="F8" i="1"/>
  <c r="F4" i="1"/>
  <c r="G2" i="1" l="1"/>
  <c r="B16" i="2" l="1"/>
  <c r="B14" i="2"/>
  <c r="B33" i="2"/>
  <c r="E33" i="2" s="1"/>
  <c r="B17" i="2"/>
  <c r="B24" i="2"/>
  <c r="B48" i="2"/>
  <c r="E48" i="2" s="1"/>
  <c r="B22" i="2"/>
  <c r="B15" i="2"/>
  <c r="B10" i="2"/>
  <c r="B38" i="2"/>
  <c r="E38" i="2" s="1"/>
  <c r="B19" i="2"/>
  <c r="B37" i="2"/>
  <c r="E37" i="2" s="1"/>
  <c r="B7" i="2"/>
  <c r="B40" i="2"/>
  <c r="E40" i="2" s="1"/>
  <c r="B44" i="2"/>
  <c r="E44" i="2" s="1"/>
  <c r="B6" i="2"/>
  <c r="F41" i="2" s="1"/>
  <c r="B27" i="2"/>
  <c r="E27" i="2" s="1"/>
  <c r="B5" i="2"/>
  <c r="B31" i="2"/>
  <c r="E31" i="2" s="1"/>
  <c r="B26" i="2"/>
  <c r="E26" i="2" s="1"/>
  <c r="B8" i="2"/>
  <c r="F44" i="2" s="1"/>
  <c r="B13" i="2"/>
  <c r="F45" i="2" s="1"/>
  <c r="B34" i="2"/>
  <c r="B53" i="2"/>
  <c r="B43" i="2"/>
  <c r="E43" i="2" s="1"/>
  <c r="B28" i="2"/>
  <c r="B2" i="2"/>
  <c r="F2" i="2" s="1"/>
  <c r="B52" i="2"/>
  <c r="B51" i="2"/>
  <c r="B3" i="2"/>
  <c r="F53" i="2" s="1"/>
  <c r="B36" i="2"/>
  <c r="E36" i="2" s="1"/>
  <c r="B25" i="2"/>
  <c r="F46" i="2" s="1"/>
  <c r="B42" i="2"/>
  <c r="E42" i="2" s="1"/>
  <c r="B47" i="2"/>
  <c r="B30" i="2"/>
  <c r="E30" i="2" s="1"/>
  <c r="B29" i="2"/>
  <c r="B35" i="2"/>
  <c r="E35" i="2" s="1"/>
  <c r="B4" i="2"/>
  <c r="F33" i="2" s="1"/>
  <c r="B41" i="2"/>
  <c r="E41" i="2" s="1"/>
  <c r="B11" i="2"/>
  <c r="B49" i="2"/>
  <c r="E49" i="2" s="1"/>
  <c r="B23" i="2"/>
  <c r="B50" i="2"/>
  <c r="E50" i="2" s="1"/>
  <c r="B21" i="2"/>
  <c r="B12" i="2"/>
  <c r="B32" i="2"/>
  <c r="E32" i="2" s="1"/>
  <c r="B46" i="2"/>
  <c r="E46" i="2" s="1"/>
  <c r="B18" i="2"/>
  <c r="B9" i="2"/>
  <c r="B39" i="2"/>
  <c r="E39" i="2" s="1"/>
  <c r="B45" i="2"/>
  <c r="E45" i="2" s="1"/>
  <c r="B20" i="2"/>
  <c r="F49" i="2" l="1"/>
  <c r="E29" i="2"/>
  <c r="F38" i="2"/>
  <c r="E47" i="2"/>
  <c r="F36" i="2"/>
  <c r="E52" i="2"/>
  <c r="F51" i="2"/>
  <c r="E28" i="2"/>
  <c r="F37" i="2"/>
  <c r="E53" i="2"/>
  <c r="F43" i="2"/>
  <c r="E51" i="2"/>
  <c r="F34" i="2"/>
  <c r="E34" i="2"/>
  <c r="F47" i="2"/>
  <c r="F48" i="2"/>
  <c r="F39" i="2"/>
  <c r="F35" i="2"/>
  <c r="F40" i="2"/>
  <c r="L5" i="2"/>
  <c r="L2" i="2" s="1"/>
  <c r="F42" i="2"/>
  <c r="F50" i="2"/>
  <c r="F52" i="2"/>
  <c r="F8" i="2"/>
  <c r="E8" i="2"/>
  <c r="F17" i="2"/>
  <c r="E17" i="2"/>
  <c r="E6" i="2"/>
  <c r="F6" i="2"/>
  <c r="F28" i="2"/>
  <c r="F9" i="2"/>
  <c r="E9" i="2"/>
  <c r="E11" i="2"/>
  <c r="F11" i="2"/>
  <c r="F32" i="2"/>
  <c r="F29" i="2"/>
  <c r="F30" i="2"/>
  <c r="E23" i="2"/>
  <c r="F23" i="2"/>
  <c r="E14" i="2"/>
  <c r="F14" i="2"/>
  <c r="E3" i="2"/>
  <c r="F3" i="2"/>
  <c r="E21" i="2"/>
  <c r="F21" i="2"/>
  <c r="E5" i="2"/>
  <c r="F5" i="2"/>
  <c r="F12" i="2"/>
  <c r="E12" i="2"/>
  <c r="F24" i="2"/>
  <c r="E24" i="2"/>
  <c r="E18" i="2"/>
  <c r="F18" i="2"/>
  <c r="E15" i="2"/>
  <c r="F15" i="2"/>
  <c r="F16" i="2"/>
  <c r="E16" i="2"/>
  <c r="F25" i="2"/>
  <c r="E25" i="2"/>
  <c r="E22" i="2"/>
  <c r="F22" i="2"/>
  <c r="F31" i="2"/>
  <c r="E2" i="2"/>
  <c r="F26" i="2"/>
  <c r="F27" i="2"/>
  <c r="E7" i="2"/>
  <c r="F7" i="2"/>
  <c r="E19" i="2"/>
  <c r="F19" i="2"/>
  <c r="E10" i="2"/>
  <c r="F10" i="2"/>
  <c r="E13" i="2"/>
  <c r="F13" i="2"/>
  <c r="F20" i="2"/>
  <c r="E20" i="2"/>
  <c r="E4" i="2"/>
  <c r="F4" i="2"/>
  <c r="L3" i="2" l="1"/>
  <c r="L1" i="2"/>
</calcChain>
</file>

<file path=xl/sharedStrings.xml><?xml version="1.0" encoding="utf-8"?>
<sst xmlns="http://schemas.openxmlformats.org/spreadsheetml/2006/main" count="136" uniqueCount="129">
  <si>
    <t>А</t>
  </si>
  <si>
    <t>Z</t>
  </si>
  <si>
    <t>A</t>
  </si>
  <si>
    <t>Й</t>
  </si>
  <si>
    <t>У</t>
  </si>
  <si>
    <t>Е</t>
  </si>
  <si>
    <t>Н</t>
  </si>
  <si>
    <t>Г</t>
  </si>
  <si>
    <t>Ш</t>
  </si>
  <si>
    <t>З</t>
  </si>
  <si>
    <t>Х</t>
  </si>
  <si>
    <t>Ы</t>
  </si>
  <si>
    <t>В</t>
  </si>
  <si>
    <t>П</t>
  </si>
  <si>
    <t>Р</t>
  </si>
  <si>
    <t>О</t>
  </si>
  <si>
    <t>Л</t>
  </si>
  <si>
    <t>Д</t>
  </si>
  <si>
    <t>Ч</t>
  </si>
  <si>
    <t>С</t>
  </si>
  <si>
    <t>М</t>
  </si>
  <si>
    <t>И</t>
  </si>
  <si>
    <t>Т</t>
  </si>
  <si>
    <t>Ь</t>
  </si>
  <si>
    <t>f</t>
  </si>
  <si>
    <t>S</t>
  </si>
  <si>
    <t xml:space="preserve">код </t>
  </si>
  <si>
    <t>длина кода</t>
  </si>
  <si>
    <t>0110</t>
  </si>
  <si>
    <t>11111</t>
  </si>
  <si>
    <t>11000</t>
  </si>
  <si>
    <t>11001</t>
  </si>
  <si>
    <t>111010</t>
  </si>
  <si>
    <t>11110</t>
  </si>
  <si>
    <t>11011</t>
  </si>
  <si>
    <t>f*Lc</t>
  </si>
  <si>
    <t xml:space="preserve"> </t>
  </si>
  <si>
    <t>,</t>
  </si>
  <si>
    <t>МЫ, НАДРЫВАВШИСЬ ПОД ЗНОЕМ, ПОД ХОЛОДОМ, С ВЕЧНО СОГНУТОЙ СПИНОЙ</t>
  </si>
  <si>
    <t>000</t>
  </si>
  <si>
    <t>001</t>
  </si>
  <si>
    <t>0100</t>
  </si>
  <si>
    <t>0101</t>
  </si>
  <si>
    <t>1000</t>
  </si>
  <si>
    <t>1001</t>
  </si>
  <si>
    <t>1010</t>
  </si>
  <si>
    <t>1011</t>
  </si>
  <si>
    <t>10001</t>
  </si>
  <si>
    <t>11010</t>
  </si>
  <si>
    <t>011110</t>
  </si>
  <si>
    <t>011111</t>
  </si>
  <si>
    <t>111000</t>
  </si>
  <si>
    <t>111001</t>
  </si>
  <si>
    <t>111011</t>
  </si>
  <si>
    <t>111100</t>
  </si>
  <si>
    <t>111101</t>
  </si>
  <si>
    <t>111110</t>
  </si>
  <si>
    <t>111111</t>
  </si>
  <si>
    <t>n=</t>
  </si>
  <si>
    <t>m=</t>
  </si>
  <si>
    <t>мама мыла милу мылом мила мыла не любила</t>
  </si>
  <si>
    <t>ё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</si>
  <si>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</si>
  <si>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</si>
  <si>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</si>
  <si>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</si>
  <si>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</si>
  <si>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</si>
  <si>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</si>
  <si>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</si>
  <si>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</si>
  <si>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</t>
  </si>
  <si>
    <t>-</t>
  </si>
  <si>
    <t>й</t>
  </si>
  <si>
    <t>ц</t>
  </si>
  <si>
    <t>у</t>
  </si>
  <si>
    <t>к</t>
  </si>
  <si>
    <t>е</t>
  </si>
  <si>
    <t>н</t>
  </si>
  <si>
    <t>г</t>
  </si>
  <si>
    <t>ш</t>
  </si>
  <si>
    <t>щ</t>
  </si>
  <si>
    <t>з</t>
  </si>
  <si>
    <t>х</t>
  </si>
  <si>
    <t>ъ</t>
  </si>
  <si>
    <t>ф</t>
  </si>
  <si>
    <t>ы</t>
  </si>
  <si>
    <t>в</t>
  </si>
  <si>
    <t>а</t>
  </si>
  <si>
    <t>п</t>
  </si>
  <si>
    <t>р</t>
  </si>
  <si>
    <t>о</t>
  </si>
  <si>
    <t>л</t>
  </si>
  <si>
    <t>д</t>
  </si>
  <si>
    <t>ж</t>
  </si>
  <si>
    <t>э</t>
  </si>
  <si>
    <t>я</t>
  </si>
  <si>
    <t>ч</t>
  </si>
  <si>
    <t>с</t>
  </si>
  <si>
    <t>м</t>
  </si>
  <si>
    <t>и</t>
  </si>
  <si>
    <t>т</t>
  </si>
  <si>
    <t>ь</t>
  </si>
  <si>
    <t>б</t>
  </si>
  <si>
    <t>ю</t>
  </si>
  <si>
    <t>!</t>
  </si>
  <si>
    <t>"</t>
  </si>
  <si>
    <t>:</t>
  </si>
  <si>
    <t>?</t>
  </si>
  <si>
    <t>;</t>
  </si>
  <si>
    <t>.</t>
  </si>
  <si>
    <t>длина кода Lc</t>
  </si>
  <si>
    <r>
      <t>I</t>
    </r>
    <r>
      <rPr>
        <b/>
        <vertAlign val="subscript"/>
        <sz val="14"/>
        <color theme="1"/>
        <rFont val="Calibri"/>
        <family val="2"/>
        <charset val="204"/>
        <scheme val="minor"/>
      </rPr>
      <t>хартли</t>
    </r>
    <r>
      <rPr>
        <b/>
        <sz val="14"/>
        <color theme="1"/>
        <rFont val="Calibri"/>
        <family val="2"/>
        <charset val="204"/>
        <scheme val="minor"/>
      </rPr>
      <t>=</t>
    </r>
  </si>
  <si>
    <r>
      <t>f*log</t>
    </r>
    <r>
      <rPr>
        <b/>
        <vertAlign val="subscript"/>
        <sz val="12"/>
        <color theme="1"/>
        <rFont val="Calibri"/>
        <family val="2"/>
        <charset val="204"/>
        <scheme val="minor"/>
      </rPr>
      <t>2</t>
    </r>
    <r>
      <rPr>
        <b/>
        <sz val="12"/>
        <color theme="1"/>
        <rFont val="Calibri"/>
        <family val="2"/>
        <charset val="204"/>
        <scheme val="minor"/>
      </rPr>
      <t>(n/f)</t>
    </r>
  </si>
  <si>
    <r>
      <t>I</t>
    </r>
    <r>
      <rPr>
        <b/>
        <vertAlign val="subscript"/>
        <sz val="14"/>
        <color theme="1"/>
        <rFont val="Calibri"/>
        <family val="2"/>
        <charset val="204"/>
        <scheme val="minor"/>
      </rPr>
      <t>шеннона</t>
    </r>
    <r>
      <rPr>
        <b/>
        <sz val="14"/>
        <color theme="1"/>
        <rFont val="Calibri"/>
        <family val="2"/>
        <charset val="204"/>
        <scheme val="minor"/>
      </rPr>
      <t>=</t>
    </r>
  </si>
  <si>
    <r>
      <t>I</t>
    </r>
    <r>
      <rPr>
        <b/>
        <vertAlign val="subscript"/>
        <sz val="14"/>
        <color theme="1"/>
        <rFont val="Calibri"/>
        <family val="2"/>
        <charset val="204"/>
        <scheme val="minor"/>
      </rPr>
      <t>хаффмана</t>
    </r>
    <r>
      <rPr>
        <b/>
        <sz val="14"/>
        <color theme="1"/>
        <rFont val="Calibri"/>
        <family val="2"/>
        <charset val="204"/>
        <scheme val="minor"/>
      </rPr>
      <t>=</t>
    </r>
  </si>
  <si>
    <t>ни у какого символа код не может быть префиксом кода другого символа</t>
  </si>
  <si>
    <t>Принцип Фано (префиксного кодирования)</t>
  </si>
  <si>
    <t>нижняя граница</t>
  </si>
  <si>
    <t>верхняя граница</t>
  </si>
  <si>
    <t>00</t>
  </si>
  <si>
    <t>01</t>
  </si>
  <si>
    <t>100</t>
  </si>
  <si>
    <t>110</t>
  </si>
  <si>
    <t>1110</t>
  </si>
  <si>
    <t>101100</t>
  </si>
  <si>
    <t>101101</t>
  </si>
  <si>
    <t>101110</t>
  </si>
  <si>
    <t>101111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</si>
</sst>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vertAlign val="subscript"/>
      <sz val="14"/>
      <color theme="1"/>
      <name val="Calibri"/>
      <family val="2"/>
      <charset val="204"/>
      <scheme val="minor"/>
    </font>
    <font>
      <b/>
      <vertAlign val="subscript"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1" fontId="0" fillId="0" borderId="0" xfId="0" applyNumberForma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/>
    <xf numFmtId="0" fontId="1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I2" sqref="I2"/>
    </sheetView>
  </sheetViews>
  <sheetFormatPr defaultRowHeight="15" x14ac:dyDescent="0.25"/>
  <cols>
    <col min="5" max="5" width="11.5703125" customWidth="1"/>
    <col min="10" max="10" width="10.5703125" bestFit="1" customWidth="1"/>
    <col min="12" max="12" width="8.7109375" customWidth="1"/>
    <col min="13" max="13" width="8.5703125" customWidth="1"/>
  </cols>
  <sheetData>
    <row r="1" spans="1:13" x14ac:dyDescent="0.25">
      <c r="A1" t="s">
        <v>25</v>
      </c>
      <c r="B1" t="s">
        <v>24</v>
      </c>
      <c r="C1" t="s">
        <v>26</v>
      </c>
      <c r="E1" t="s">
        <v>27</v>
      </c>
      <c r="F1" t="s">
        <v>35</v>
      </c>
    </row>
    <row r="2" spans="1:13" x14ac:dyDescent="0.25">
      <c r="A2" t="s">
        <v>15</v>
      </c>
      <c r="B2">
        <f t="shared" ref="B2:B25" si="0">$M$4-LEN(SUBSTITUTE($H$32,A2,))</f>
        <v>10</v>
      </c>
      <c r="C2" s="1" t="s">
        <v>39</v>
      </c>
      <c r="D2">
        <f t="shared" ref="D2:D25" si="1">B2*LOG($M$4/B2,2)</f>
        <v>26.780719051126379</v>
      </c>
      <c r="E2">
        <f>LEN(C2)</f>
        <v>3</v>
      </c>
      <c r="F2">
        <f>B2*E2</f>
        <v>30</v>
      </c>
      <c r="G2">
        <f>SUM(F2:F28)</f>
        <v>267</v>
      </c>
      <c r="I2">
        <f>ROUNDUP(SUM(D2:D25),0)</f>
        <v>266</v>
      </c>
      <c r="J2" s="2">
        <f>ROUNDUP(M4*LOG(M5,2),0)</f>
        <v>294</v>
      </c>
    </row>
    <row r="3" spans="1:13" x14ac:dyDescent="0.25">
      <c r="A3" t="s">
        <v>36</v>
      </c>
      <c r="B3">
        <f t="shared" si="0"/>
        <v>9</v>
      </c>
      <c r="C3" s="1" t="s">
        <v>40</v>
      </c>
      <c r="D3">
        <f t="shared" si="1"/>
        <v>25.470674987019187</v>
      </c>
      <c r="E3">
        <f t="shared" ref="E3:E25" si="2">LEN(C3)</f>
        <v>3</v>
      </c>
      <c r="F3">
        <f t="shared" ref="F3:F25" si="3">B3*E3</f>
        <v>27</v>
      </c>
    </row>
    <row r="4" spans="1:13" x14ac:dyDescent="0.25">
      <c r="A4" t="s">
        <v>6</v>
      </c>
      <c r="B4">
        <f t="shared" si="0"/>
        <v>5</v>
      </c>
      <c r="C4" s="1" t="s">
        <v>28</v>
      </c>
      <c r="D4">
        <f t="shared" si="1"/>
        <v>18.390359525563188</v>
      </c>
      <c r="E4">
        <f t="shared" si="2"/>
        <v>4</v>
      </c>
      <c r="F4">
        <f t="shared" si="3"/>
        <v>20</v>
      </c>
      <c r="L4" t="s">
        <v>2</v>
      </c>
      <c r="M4" s="3">
        <v>64</v>
      </c>
    </row>
    <row r="5" spans="1:13" x14ac:dyDescent="0.25">
      <c r="A5" t="s">
        <v>17</v>
      </c>
      <c r="B5">
        <f t="shared" si="0"/>
        <v>4</v>
      </c>
      <c r="C5" s="1" t="s">
        <v>41</v>
      </c>
      <c r="D5">
        <f t="shared" si="1"/>
        <v>16</v>
      </c>
      <c r="E5">
        <f t="shared" si="2"/>
        <v>4</v>
      </c>
      <c r="F5">
        <f t="shared" si="3"/>
        <v>16</v>
      </c>
      <c r="L5" t="s">
        <v>1</v>
      </c>
      <c r="M5">
        <v>24</v>
      </c>
    </row>
    <row r="6" spans="1:13" x14ac:dyDescent="0.25">
      <c r="A6" t="s">
        <v>19</v>
      </c>
      <c r="B6">
        <f t="shared" si="0"/>
        <v>4</v>
      </c>
      <c r="C6" s="1" t="s">
        <v>42</v>
      </c>
      <c r="D6">
        <f t="shared" si="1"/>
        <v>16</v>
      </c>
      <c r="E6">
        <f t="shared" si="2"/>
        <v>4</v>
      </c>
      <c r="F6">
        <f t="shared" si="3"/>
        <v>16</v>
      </c>
    </row>
    <row r="7" spans="1:13" x14ac:dyDescent="0.25">
      <c r="A7" t="s">
        <v>12</v>
      </c>
      <c r="B7">
        <f t="shared" si="0"/>
        <v>3</v>
      </c>
      <c r="C7" s="1" t="s">
        <v>43</v>
      </c>
      <c r="D7">
        <f t="shared" si="1"/>
        <v>13.245112497836532</v>
      </c>
      <c r="E7">
        <f t="shared" si="2"/>
        <v>4</v>
      </c>
      <c r="F7">
        <f t="shared" si="3"/>
        <v>12</v>
      </c>
    </row>
    <row r="8" spans="1:13" x14ac:dyDescent="0.25">
      <c r="A8" t="s">
        <v>20</v>
      </c>
      <c r="B8">
        <f t="shared" si="0"/>
        <v>3</v>
      </c>
      <c r="C8" s="1" t="s">
        <v>44</v>
      </c>
      <c r="D8">
        <f t="shared" si="1"/>
        <v>13.245112497836532</v>
      </c>
      <c r="E8">
        <f t="shared" si="2"/>
        <v>4</v>
      </c>
      <c r="F8">
        <f t="shared" si="3"/>
        <v>12</v>
      </c>
    </row>
    <row r="9" spans="1:13" x14ac:dyDescent="0.25">
      <c r="A9" t="s">
        <v>13</v>
      </c>
      <c r="B9">
        <f t="shared" si="0"/>
        <v>3</v>
      </c>
      <c r="C9" s="1" t="s">
        <v>45</v>
      </c>
      <c r="D9">
        <f t="shared" si="1"/>
        <v>13.245112497836532</v>
      </c>
      <c r="E9">
        <f t="shared" si="2"/>
        <v>4</v>
      </c>
      <c r="F9">
        <f t="shared" si="3"/>
        <v>12</v>
      </c>
    </row>
    <row r="10" spans="1:13" x14ac:dyDescent="0.25">
      <c r="A10" t="s">
        <v>37</v>
      </c>
      <c r="B10">
        <f t="shared" si="0"/>
        <v>3</v>
      </c>
      <c r="C10" s="1" t="s">
        <v>46</v>
      </c>
      <c r="D10">
        <f t="shared" si="1"/>
        <v>13.245112497836532</v>
      </c>
      <c r="E10">
        <f t="shared" si="2"/>
        <v>4</v>
      </c>
      <c r="F10">
        <f t="shared" si="3"/>
        <v>12</v>
      </c>
    </row>
    <row r="11" spans="1:13" x14ac:dyDescent="0.25">
      <c r="A11" t="s">
        <v>0</v>
      </c>
      <c r="B11">
        <f t="shared" si="0"/>
        <v>2</v>
      </c>
      <c r="C11" s="1" t="s">
        <v>47</v>
      </c>
      <c r="D11">
        <f t="shared" si="1"/>
        <v>10</v>
      </c>
      <c r="E11">
        <f t="shared" si="2"/>
        <v>5</v>
      </c>
      <c r="F11">
        <f t="shared" si="3"/>
        <v>10</v>
      </c>
    </row>
    <row r="12" spans="1:13" x14ac:dyDescent="0.25">
      <c r="A12" t="s">
        <v>5</v>
      </c>
      <c r="B12">
        <f t="shared" si="0"/>
        <v>2</v>
      </c>
      <c r="C12" s="1" t="s">
        <v>30</v>
      </c>
      <c r="D12">
        <f t="shared" si="1"/>
        <v>10</v>
      </c>
      <c r="E12">
        <f t="shared" si="2"/>
        <v>5</v>
      </c>
      <c r="F12">
        <f t="shared" si="3"/>
        <v>10</v>
      </c>
    </row>
    <row r="13" spans="1:13" x14ac:dyDescent="0.25">
      <c r="A13" t="s">
        <v>21</v>
      </c>
      <c r="B13">
        <f t="shared" si="0"/>
        <v>2</v>
      </c>
      <c r="C13" s="1" t="s">
        <v>31</v>
      </c>
      <c r="D13">
        <f t="shared" si="1"/>
        <v>10</v>
      </c>
      <c r="E13">
        <f t="shared" si="2"/>
        <v>5</v>
      </c>
      <c r="F13">
        <f t="shared" si="3"/>
        <v>10</v>
      </c>
    </row>
    <row r="14" spans="1:13" x14ac:dyDescent="0.25">
      <c r="A14" t="s">
        <v>3</v>
      </c>
      <c r="B14">
        <f t="shared" si="0"/>
        <v>2</v>
      </c>
      <c r="C14" s="1" t="s">
        <v>48</v>
      </c>
      <c r="D14">
        <f t="shared" si="1"/>
        <v>10</v>
      </c>
      <c r="E14">
        <f t="shared" si="2"/>
        <v>5</v>
      </c>
      <c r="F14">
        <f t="shared" si="3"/>
        <v>10</v>
      </c>
    </row>
    <row r="15" spans="1:13" x14ac:dyDescent="0.25">
      <c r="A15" t="s">
        <v>11</v>
      </c>
      <c r="B15">
        <f t="shared" si="0"/>
        <v>2</v>
      </c>
      <c r="C15" s="1" t="s">
        <v>34</v>
      </c>
      <c r="D15">
        <f t="shared" si="1"/>
        <v>10</v>
      </c>
      <c r="E15">
        <f t="shared" si="2"/>
        <v>5</v>
      </c>
      <c r="F15">
        <f t="shared" si="3"/>
        <v>10</v>
      </c>
    </row>
    <row r="16" spans="1:13" x14ac:dyDescent="0.25">
      <c r="A16" t="s">
        <v>7</v>
      </c>
      <c r="B16">
        <f t="shared" si="0"/>
        <v>1</v>
      </c>
      <c r="C16" s="1" t="s">
        <v>49</v>
      </c>
      <c r="D16">
        <f t="shared" si="1"/>
        <v>6</v>
      </c>
      <c r="E16">
        <f t="shared" si="2"/>
        <v>6</v>
      </c>
      <c r="F16">
        <f t="shared" si="3"/>
        <v>6</v>
      </c>
    </row>
    <row r="17" spans="1:8" x14ac:dyDescent="0.25">
      <c r="A17" t="s">
        <v>9</v>
      </c>
      <c r="B17">
        <f t="shared" si="0"/>
        <v>1</v>
      </c>
      <c r="C17" s="1" t="s">
        <v>50</v>
      </c>
      <c r="D17">
        <f t="shared" si="1"/>
        <v>6</v>
      </c>
      <c r="E17">
        <f t="shared" si="2"/>
        <v>6</v>
      </c>
      <c r="F17">
        <f t="shared" si="3"/>
        <v>6</v>
      </c>
    </row>
    <row r="18" spans="1:8" x14ac:dyDescent="0.25">
      <c r="A18" t="s">
        <v>16</v>
      </c>
      <c r="B18">
        <f t="shared" si="0"/>
        <v>1</v>
      </c>
      <c r="C18" s="1" t="s">
        <v>51</v>
      </c>
      <c r="D18">
        <f t="shared" si="1"/>
        <v>6</v>
      </c>
      <c r="E18">
        <f t="shared" si="2"/>
        <v>6</v>
      </c>
      <c r="F18">
        <f t="shared" si="3"/>
        <v>6</v>
      </c>
    </row>
    <row r="19" spans="1:8" x14ac:dyDescent="0.25">
      <c r="A19" t="s">
        <v>14</v>
      </c>
      <c r="B19">
        <f t="shared" si="0"/>
        <v>1</v>
      </c>
      <c r="C19" s="1" t="s">
        <v>52</v>
      </c>
      <c r="D19">
        <f t="shared" si="1"/>
        <v>6</v>
      </c>
      <c r="E19">
        <f t="shared" si="2"/>
        <v>6</v>
      </c>
      <c r="F19">
        <f t="shared" si="3"/>
        <v>6</v>
      </c>
    </row>
    <row r="20" spans="1:8" x14ac:dyDescent="0.25">
      <c r="A20" t="s">
        <v>22</v>
      </c>
      <c r="B20">
        <f t="shared" si="0"/>
        <v>1</v>
      </c>
      <c r="C20" s="1" t="s">
        <v>32</v>
      </c>
      <c r="D20">
        <f t="shared" si="1"/>
        <v>6</v>
      </c>
      <c r="E20">
        <f t="shared" si="2"/>
        <v>6</v>
      </c>
      <c r="F20">
        <f t="shared" si="3"/>
        <v>6</v>
      </c>
    </row>
    <row r="21" spans="1:8" x14ac:dyDescent="0.25">
      <c r="A21" t="s">
        <v>4</v>
      </c>
      <c r="B21">
        <f t="shared" si="0"/>
        <v>1</v>
      </c>
      <c r="C21" s="1" t="s">
        <v>53</v>
      </c>
      <c r="D21">
        <f t="shared" si="1"/>
        <v>6</v>
      </c>
      <c r="E21">
        <f t="shared" si="2"/>
        <v>6</v>
      </c>
      <c r="F21">
        <f t="shared" si="3"/>
        <v>6</v>
      </c>
    </row>
    <row r="22" spans="1:8" x14ac:dyDescent="0.25">
      <c r="A22" t="s">
        <v>10</v>
      </c>
      <c r="B22">
        <f t="shared" si="0"/>
        <v>1</v>
      </c>
      <c r="C22" s="1" t="s">
        <v>54</v>
      </c>
      <c r="D22">
        <f t="shared" si="1"/>
        <v>6</v>
      </c>
      <c r="E22">
        <f t="shared" si="2"/>
        <v>6</v>
      </c>
      <c r="F22">
        <f t="shared" si="3"/>
        <v>6</v>
      </c>
    </row>
    <row r="23" spans="1:8" x14ac:dyDescent="0.25">
      <c r="A23" t="s">
        <v>18</v>
      </c>
      <c r="B23">
        <f t="shared" si="0"/>
        <v>1</v>
      </c>
      <c r="C23" s="1" t="s">
        <v>55</v>
      </c>
      <c r="D23">
        <f t="shared" si="1"/>
        <v>6</v>
      </c>
      <c r="E23">
        <f t="shared" si="2"/>
        <v>6</v>
      </c>
      <c r="F23">
        <f t="shared" si="3"/>
        <v>6</v>
      </c>
    </row>
    <row r="24" spans="1:8" x14ac:dyDescent="0.25">
      <c r="A24" t="s">
        <v>8</v>
      </c>
      <c r="B24">
        <f t="shared" si="0"/>
        <v>1</v>
      </c>
      <c r="C24" s="1" t="s">
        <v>56</v>
      </c>
      <c r="D24">
        <f t="shared" si="1"/>
        <v>6</v>
      </c>
      <c r="E24">
        <f t="shared" si="2"/>
        <v>6</v>
      </c>
      <c r="F24">
        <f t="shared" si="3"/>
        <v>6</v>
      </c>
    </row>
    <row r="25" spans="1:8" x14ac:dyDescent="0.25">
      <c r="A25" t="s">
        <v>23</v>
      </c>
      <c r="B25">
        <f t="shared" si="0"/>
        <v>1</v>
      </c>
      <c r="C25" s="1" t="s">
        <v>57</v>
      </c>
      <c r="D25">
        <f t="shared" si="1"/>
        <v>6</v>
      </c>
      <c r="E25">
        <f t="shared" si="2"/>
        <v>6</v>
      </c>
      <c r="F25">
        <f t="shared" si="3"/>
        <v>6</v>
      </c>
    </row>
    <row r="26" spans="1:8" x14ac:dyDescent="0.25">
      <c r="C26" s="1"/>
    </row>
    <row r="27" spans="1:8" x14ac:dyDescent="0.25">
      <c r="C27" s="1"/>
    </row>
    <row r="28" spans="1:8" x14ac:dyDescent="0.25">
      <c r="C28" s="1"/>
    </row>
    <row r="29" spans="1:8" x14ac:dyDescent="0.25">
      <c r="C29" s="1"/>
    </row>
    <row r="30" spans="1:8" x14ac:dyDescent="0.25">
      <c r="C30" s="1"/>
    </row>
    <row r="31" spans="1:8" x14ac:dyDescent="0.25">
      <c r="C31" s="1"/>
    </row>
    <row r="32" spans="1:8" x14ac:dyDescent="0.25">
      <c r="C32" s="1"/>
      <c r="H32" t="s">
        <v>38</v>
      </c>
    </row>
    <row r="33" spans="3:3" x14ac:dyDescent="0.25">
      <c r="C33" s="1"/>
    </row>
    <row r="34" spans="3:3" x14ac:dyDescent="0.25">
      <c r="C34" s="1"/>
    </row>
  </sheetData>
  <sortState ref="A2:B36">
    <sortCondition descending="1" ref="B2:B36"/>
    <sortCondition ref="A2:A36"/>
  </sortState>
  <conditionalFormatting sqref="M4:M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zoomScale="160" zoomScaleNormal="160" workbookViewId="0">
      <selection activeCell="I1" sqref="I1"/>
    </sheetView>
  </sheetViews>
  <sheetFormatPr defaultRowHeight="15" x14ac:dyDescent="0.25"/>
  <cols>
    <col min="1" max="1" width="3.85546875" style="10" customWidth="1"/>
    <col min="2" max="2" width="4.28515625" style="4" customWidth="1"/>
    <col min="3" max="3" width="9.140625" style="4"/>
    <col min="4" max="4" width="8.5703125" style="5" customWidth="1"/>
    <col min="5" max="5" width="4.85546875" style="5" bestFit="1" customWidth="1"/>
    <col min="6" max="6" width="11.140625" customWidth="1"/>
    <col min="7" max="7" width="11.42578125" customWidth="1"/>
    <col min="8" max="8" width="4" bestFit="1" customWidth="1"/>
    <col min="11" max="11" width="11.5703125" bestFit="1" customWidth="1"/>
  </cols>
  <sheetData>
    <row r="1" spans="1:14" ht="31.5" x14ac:dyDescent="0.25">
      <c r="A1" s="8" t="s">
        <v>25</v>
      </c>
      <c r="B1" s="7" t="s">
        <v>24</v>
      </c>
      <c r="C1" s="7" t="s">
        <v>26</v>
      </c>
      <c r="D1" s="11" t="s">
        <v>111</v>
      </c>
      <c r="E1" s="6" t="s">
        <v>35</v>
      </c>
      <c r="F1" s="6" t="s">
        <v>113</v>
      </c>
      <c r="K1" s="12" t="s">
        <v>115</v>
      </c>
      <c r="L1" s="13">
        <f>SUM(E:E)</f>
        <v>127</v>
      </c>
    </row>
    <row r="2" spans="1:14" ht="20.25" x14ac:dyDescent="0.25">
      <c r="A2" s="10" t="s">
        <v>99</v>
      </c>
      <c r="B2" s="4">
        <f>$L$4-LEN(SUBSTITUTE($G$20,A2,))</f>
        <v>8</v>
      </c>
      <c r="C2" s="19" t="s">
        <v>120</v>
      </c>
      <c r="D2" s="5">
        <f>LEN(C2)</f>
        <v>2</v>
      </c>
      <c r="E2" s="5">
        <f>B2*D2</f>
        <v>16</v>
      </c>
      <c r="F2">
        <f>IF(B2&gt;0,B2*LOG($L$4/B2,2),0)</f>
        <v>18.575424759098897</v>
      </c>
      <c r="K2" s="12" t="s">
        <v>112</v>
      </c>
      <c r="L2" s="13">
        <f>ROUNDUP(L4*LOG(L5,2),0)</f>
        <v>144</v>
      </c>
      <c r="M2" s="9" t="s">
        <v>119</v>
      </c>
    </row>
    <row r="3" spans="1:14" ht="20.25" x14ac:dyDescent="0.25">
      <c r="A3" s="10" t="s">
        <v>36</v>
      </c>
      <c r="B3" s="4">
        <f>$L$4-LEN(SUBSTITUTE($G$20,A3,))</f>
        <v>7</v>
      </c>
      <c r="C3" s="19" t="s">
        <v>121</v>
      </c>
      <c r="D3" s="5">
        <f>LEN(C3)</f>
        <v>2</v>
      </c>
      <c r="E3" s="5">
        <f>B3*D3</f>
        <v>14</v>
      </c>
      <c r="F3">
        <f>IF(B3&gt;0,B3*LOG($L$4/B3,2),0)</f>
        <v>17.602012209808308</v>
      </c>
      <c r="K3" s="12" t="s">
        <v>114</v>
      </c>
      <c r="L3" s="13">
        <f>ROUNDUP(SUM(F:F),0)</f>
        <v>125</v>
      </c>
      <c r="M3" s="9" t="s">
        <v>118</v>
      </c>
    </row>
    <row r="4" spans="1:14" x14ac:dyDescent="0.25">
      <c r="A4" s="10" t="s">
        <v>92</v>
      </c>
      <c r="B4" s="4">
        <f>$L$4-LEN(SUBSTITUTE($G$20,A4,))</f>
        <v>7</v>
      </c>
      <c r="C4" s="19" t="s">
        <v>122</v>
      </c>
      <c r="D4" s="5">
        <f>LEN(C4)</f>
        <v>3</v>
      </c>
      <c r="E4" s="5">
        <f>B4*D4</f>
        <v>21</v>
      </c>
      <c r="F4">
        <f>IF(B4&gt;0,B4*LOG($L$4/B4,2),0)</f>
        <v>17.602012209808308</v>
      </c>
      <c r="K4" s="14" t="s">
        <v>58</v>
      </c>
      <c r="L4" s="13">
        <f>LEN(G20)</f>
        <v>40</v>
      </c>
    </row>
    <row r="5" spans="1:14" x14ac:dyDescent="0.25">
      <c r="A5" s="10" t="s">
        <v>88</v>
      </c>
      <c r="B5" s="4">
        <f>$L$4-LEN(SUBSTITUTE($G$20,A5,))</f>
        <v>6</v>
      </c>
      <c r="C5" s="19" t="s">
        <v>123</v>
      </c>
      <c r="D5" s="5">
        <f>LEN(C5)</f>
        <v>3</v>
      </c>
      <c r="E5" s="5">
        <f>B5*D5</f>
        <v>18</v>
      </c>
      <c r="F5">
        <f>IF(B5&gt;0,B5*LOG($L$4/B5,2),0)</f>
        <v>16.421793564997238</v>
      </c>
      <c r="K5" s="14" t="s">
        <v>59</v>
      </c>
      <c r="L5" s="13">
        <f>COUNTIF(B:B,"&gt;0")</f>
        <v>12</v>
      </c>
    </row>
    <row r="6" spans="1:14" x14ac:dyDescent="0.25">
      <c r="A6" s="10" t="s">
        <v>100</v>
      </c>
      <c r="B6" s="4">
        <f>$L$4-LEN(SUBSTITUTE($G$20,A6,))</f>
        <v>3</v>
      </c>
      <c r="C6" s="19" t="s">
        <v>45</v>
      </c>
      <c r="D6" s="5">
        <f>LEN(C6)</f>
        <v>4</v>
      </c>
      <c r="E6" s="5">
        <f>B6*D6</f>
        <v>12</v>
      </c>
      <c r="F6">
        <f>IF(B6&gt;0,B6*LOG($L$4/B6,2),0)</f>
        <v>11.210896782498619</v>
      </c>
    </row>
    <row r="7" spans="1:14" x14ac:dyDescent="0.25">
      <c r="A7" s="10" t="s">
        <v>86</v>
      </c>
      <c r="B7" s="4">
        <f>$L$4-LEN(SUBSTITUTE($G$20,A7,))</f>
        <v>3</v>
      </c>
      <c r="C7" s="19" t="s">
        <v>124</v>
      </c>
      <c r="D7" s="5">
        <f>LEN(C7)</f>
        <v>4</v>
      </c>
      <c r="E7" s="5">
        <f>B7*D7</f>
        <v>12</v>
      </c>
      <c r="F7">
        <f>IF(B7&gt;0,B7*LOG($L$4/B7,2),0)</f>
        <v>11.210896782498619</v>
      </c>
      <c r="G7" s="18" t="s">
        <v>117</v>
      </c>
      <c r="H7" s="18"/>
      <c r="I7" s="18"/>
      <c r="J7" s="18"/>
      <c r="K7" s="18"/>
      <c r="L7" s="18"/>
      <c r="M7" s="18"/>
      <c r="N7" s="18"/>
    </row>
    <row r="8" spans="1:14" x14ac:dyDescent="0.25">
      <c r="A8" s="10" t="s">
        <v>103</v>
      </c>
      <c r="B8" s="4">
        <f>$L$4-LEN(SUBSTITUTE($G$20,A8,))</f>
        <v>1</v>
      </c>
      <c r="C8" s="19" t="s">
        <v>33</v>
      </c>
      <c r="D8" s="5">
        <f>LEN(C8)</f>
        <v>5</v>
      </c>
      <c r="E8" s="5">
        <f>B8*D8</f>
        <v>5</v>
      </c>
      <c r="F8">
        <f>IF(B8&gt;0,B8*LOG($L$4/B8,2),0)</f>
        <v>5.3219280948873626</v>
      </c>
      <c r="G8" s="17" t="s">
        <v>116</v>
      </c>
      <c r="H8" s="17"/>
      <c r="I8" s="17"/>
      <c r="J8" s="17"/>
      <c r="K8" s="17"/>
      <c r="L8" s="17"/>
      <c r="M8" s="17"/>
      <c r="N8" s="17"/>
    </row>
    <row r="9" spans="1:14" x14ac:dyDescent="0.25">
      <c r="A9" s="10" t="s">
        <v>77</v>
      </c>
      <c r="B9" s="4">
        <f>$L$4-LEN(SUBSTITUTE($G$20,A9,))</f>
        <v>1</v>
      </c>
      <c r="C9" s="19" t="s">
        <v>29</v>
      </c>
      <c r="D9" s="5">
        <f>LEN(C9)</f>
        <v>5</v>
      </c>
      <c r="E9" s="5">
        <f>B9*D9</f>
        <v>5</v>
      </c>
      <c r="F9">
        <f>IF(B9&gt;0,B9*LOG($L$4/B9,2),0)</f>
        <v>5.3219280948873626</v>
      </c>
    </row>
    <row r="10" spans="1:14" x14ac:dyDescent="0.25">
      <c r="A10" s="10" t="s">
        <v>78</v>
      </c>
      <c r="B10" s="4">
        <f>$L$4-LEN(SUBSTITUTE($G$20,A10,))</f>
        <v>1</v>
      </c>
      <c r="C10" s="19" t="s">
        <v>125</v>
      </c>
      <c r="D10" s="5">
        <f>LEN(C10)</f>
        <v>6</v>
      </c>
      <c r="E10" s="5">
        <f>B10*D10</f>
        <v>6</v>
      </c>
      <c r="F10">
        <f>IF(B10&gt;0,B10*LOG($L$4/B10,2),0)</f>
        <v>5.3219280948873626</v>
      </c>
    </row>
    <row r="11" spans="1:14" x14ac:dyDescent="0.25">
      <c r="A11" s="10" t="s">
        <v>91</v>
      </c>
      <c r="B11" s="4">
        <f>$L$4-LEN(SUBSTITUTE($G$20,A11,))</f>
        <v>1</v>
      </c>
      <c r="C11" s="19" t="s">
        <v>126</v>
      </c>
      <c r="D11" s="5">
        <f>LEN(C11)</f>
        <v>6</v>
      </c>
      <c r="E11" s="5">
        <f>B11*D11</f>
        <v>6</v>
      </c>
      <c r="F11">
        <f>IF(B11&gt;0,B11*LOG($L$4/B11,2),0)</f>
        <v>5.3219280948873626</v>
      </c>
    </row>
    <row r="12" spans="1:14" x14ac:dyDescent="0.25">
      <c r="A12" s="10" t="s">
        <v>75</v>
      </c>
      <c r="B12" s="4">
        <f>$L$4-LEN(SUBSTITUTE($G$20,A12,))</f>
        <v>1</v>
      </c>
      <c r="C12" s="19" t="s">
        <v>127</v>
      </c>
      <c r="D12" s="5">
        <f>LEN(C12)</f>
        <v>6</v>
      </c>
      <c r="E12" s="5">
        <f>B12*D12</f>
        <v>6</v>
      </c>
      <c r="F12">
        <f>IF(B12&gt;0,B12*LOG($L$4/B12,2),0)</f>
        <v>5.3219280948873626</v>
      </c>
    </row>
    <row r="13" spans="1:14" x14ac:dyDescent="0.25">
      <c r="A13" s="10" t="s">
        <v>104</v>
      </c>
      <c r="B13" s="4">
        <f>$L$4-LEN(SUBSTITUTE($G$20,A13,))</f>
        <v>1</v>
      </c>
      <c r="C13" s="19" t="s">
        <v>128</v>
      </c>
      <c r="D13" s="5">
        <f>LEN(C13)</f>
        <v>6</v>
      </c>
      <c r="E13" s="5">
        <f>B13*D13</f>
        <v>6</v>
      </c>
      <c r="F13">
        <f>IF(B13&gt;0,B13*LOG($L$4/B13,2),0)</f>
        <v>5.3219280948873626</v>
      </c>
    </row>
    <row r="14" spans="1:14" x14ac:dyDescent="0.25">
      <c r="A14" s="10" t="s">
        <v>71</v>
      </c>
      <c r="B14" s="4">
        <f>$L$4-LEN(SUBSTITUTE($G$20,A14,))</f>
        <v>0</v>
      </c>
      <c r="C14" s="19"/>
      <c r="D14" s="5">
        <f>LEN(C14)</f>
        <v>0</v>
      </c>
      <c r="E14" s="5">
        <f>B14*D14</f>
        <v>0</v>
      </c>
      <c r="F14">
        <f>IF(B14&gt;0,B14*LOG($L$4/B14,2),0)</f>
        <v>0</v>
      </c>
    </row>
    <row r="15" spans="1:14" x14ac:dyDescent="0.25">
      <c r="A15" s="10" t="s">
        <v>62</v>
      </c>
      <c r="B15" s="4">
        <f>$L$4-LEN(SUBSTITUTE($G$20,A15,))</f>
        <v>0</v>
      </c>
      <c r="C15" s="19"/>
      <c r="D15" s="5">
        <f>LEN(C15)</f>
        <v>0</v>
      </c>
      <c r="E15" s="5">
        <f>B15*D15</f>
        <v>0</v>
      </c>
      <c r="F15">
        <f>IF(B15&gt;0,B15*LOG($L$4/B15,2),0)</f>
        <v>0</v>
      </c>
    </row>
    <row r="16" spans="1:14" x14ac:dyDescent="0.25">
      <c r="A16" s="10" t="s">
        <v>63</v>
      </c>
      <c r="B16" s="4">
        <f>$L$4-LEN(SUBSTITUTE($G$20,A16,))</f>
        <v>0</v>
      </c>
      <c r="C16" s="19"/>
      <c r="D16" s="5">
        <f>LEN(C16)</f>
        <v>0</v>
      </c>
      <c r="E16" s="5">
        <f>B16*D16</f>
        <v>0</v>
      </c>
      <c r="F16">
        <f>IF(B16&gt;0,B16*LOG($L$4/B16,2),0)</f>
        <v>0</v>
      </c>
    </row>
    <row r="17" spans="1:14" x14ac:dyDescent="0.25">
      <c r="A17" s="10" t="s">
        <v>64</v>
      </c>
      <c r="B17" s="4">
        <f>$L$4-LEN(SUBSTITUTE($G$20,A17,))</f>
        <v>0</v>
      </c>
      <c r="C17" s="19"/>
      <c r="D17" s="5">
        <f>LEN(C17)</f>
        <v>0</v>
      </c>
      <c r="E17" s="5">
        <f>B17*D17</f>
        <v>0</v>
      </c>
      <c r="F17">
        <f>IF(B17&gt;0,B17*LOG($L$4/B17,2),0)</f>
        <v>0</v>
      </c>
    </row>
    <row r="18" spans="1:14" x14ac:dyDescent="0.25">
      <c r="A18" s="10" t="s">
        <v>65</v>
      </c>
      <c r="B18" s="4">
        <f>$L$4-LEN(SUBSTITUTE($G$20,A18,))</f>
        <v>0</v>
      </c>
      <c r="C18" s="19"/>
      <c r="D18" s="5">
        <f>LEN(C18)</f>
        <v>0</v>
      </c>
      <c r="E18" s="5">
        <f>B18*D18</f>
        <v>0</v>
      </c>
      <c r="F18">
        <f>IF(B18&gt;0,B18*LOG($L$4/B18,2),0)</f>
        <v>0</v>
      </c>
    </row>
    <row r="19" spans="1:14" x14ac:dyDescent="0.25">
      <c r="A19" s="10" t="s">
        <v>66</v>
      </c>
      <c r="B19" s="4">
        <f>$L$4-LEN(SUBSTITUTE($G$20,A19,))</f>
        <v>0</v>
      </c>
      <c r="C19" s="19"/>
      <c r="D19" s="5">
        <f>LEN(C19)</f>
        <v>0</v>
      </c>
      <c r="E19" s="5">
        <f>B19*D19</f>
        <v>0</v>
      </c>
      <c r="F19">
        <f>IF(B19&gt;0,B19*LOG($L$4/B19,2),0)</f>
        <v>0</v>
      </c>
    </row>
    <row r="20" spans="1:14" ht="18.75" x14ac:dyDescent="0.3">
      <c r="A20" s="10" t="s">
        <v>67</v>
      </c>
      <c r="B20" s="4">
        <f>$L$4-LEN(SUBSTITUTE($G$20,A20,))</f>
        <v>0</v>
      </c>
      <c r="C20" s="19"/>
      <c r="D20" s="5">
        <f>LEN(C20)</f>
        <v>0</v>
      </c>
      <c r="E20" s="5">
        <f>B20*D20</f>
        <v>0</v>
      </c>
      <c r="F20">
        <f>IF(B20&gt;0,B20*LOG($L$4/B20,2),0)</f>
        <v>0</v>
      </c>
      <c r="G20" s="15" t="s">
        <v>60</v>
      </c>
      <c r="H20" s="16"/>
      <c r="I20" s="16"/>
      <c r="J20" s="16"/>
      <c r="K20" s="16"/>
      <c r="L20" s="16"/>
      <c r="M20" s="16"/>
      <c r="N20" s="16"/>
    </row>
    <row r="21" spans="1:14" x14ac:dyDescent="0.25">
      <c r="A21" s="10" t="s">
        <v>68</v>
      </c>
      <c r="B21" s="4">
        <f>$L$4-LEN(SUBSTITUTE($G$20,A21,))</f>
        <v>0</v>
      </c>
      <c r="C21" s="19"/>
      <c r="D21" s="5">
        <f>LEN(C21)</f>
        <v>0</v>
      </c>
      <c r="E21" s="5">
        <f>B21*D21</f>
        <v>0</v>
      </c>
      <c r="F21">
        <f>IF(B21&gt;0,B21*LOG($L$4/B21,2),0)</f>
        <v>0</v>
      </c>
    </row>
    <row r="22" spans="1:14" x14ac:dyDescent="0.25">
      <c r="A22" s="10" t="s">
        <v>69</v>
      </c>
      <c r="B22" s="4">
        <f>$L$4-LEN(SUBSTITUTE($G$20,A22,))</f>
        <v>0</v>
      </c>
      <c r="C22" s="19"/>
      <c r="D22" s="5">
        <f>LEN(C22)</f>
        <v>0</v>
      </c>
      <c r="E22" s="5">
        <f>B22*D22</f>
        <v>0</v>
      </c>
      <c r="F22">
        <f>IF(B22&gt;0,B22*LOG($L$4/B22,2),0)</f>
        <v>0</v>
      </c>
    </row>
    <row r="23" spans="1:14" x14ac:dyDescent="0.25">
      <c r="A23" s="10" t="s">
        <v>70</v>
      </c>
      <c r="B23" s="4">
        <f>$L$4-LEN(SUBSTITUTE($G$20,A23,))</f>
        <v>0</v>
      </c>
      <c r="C23" s="19"/>
      <c r="D23" s="5">
        <f>LEN(C23)</f>
        <v>0</v>
      </c>
      <c r="E23" s="5">
        <f>B23*D23</f>
        <v>0</v>
      </c>
      <c r="F23">
        <f>IF(B23&gt;0,B23*LOG($L$4/B23,2),0)</f>
        <v>0</v>
      </c>
    </row>
    <row r="24" spans="1:14" x14ac:dyDescent="0.25">
      <c r="A24" s="10" t="s">
        <v>72</v>
      </c>
      <c r="B24" s="4">
        <f>$L$4-LEN(SUBSTITUTE($G$20,A24,))</f>
        <v>0</v>
      </c>
      <c r="C24" s="19"/>
      <c r="D24" s="5">
        <f>LEN(C24)</f>
        <v>0</v>
      </c>
      <c r="E24" s="5">
        <f>B24*D24</f>
        <v>0</v>
      </c>
      <c r="F24">
        <f>IF(B24&gt;0,B24*LOG($L$4/B24,2),0)</f>
        <v>0</v>
      </c>
    </row>
    <row r="25" spans="1:14" x14ac:dyDescent="0.25">
      <c r="A25" s="10" t="s">
        <v>105</v>
      </c>
      <c r="B25" s="4">
        <f>$L$4-LEN(SUBSTITUTE($G$20,A25,))</f>
        <v>0</v>
      </c>
      <c r="C25" s="19"/>
      <c r="D25" s="5">
        <f>LEN(C25)</f>
        <v>0</v>
      </c>
      <c r="E25" s="5">
        <f>B25*D25</f>
        <v>0</v>
      </c>
      <c r="F25">
        <f>IF(B25&gt;0,B25*LOG($L$4/B25,2),0)</f>
        <v>0</v>
      </c>
    </row>
    <row r="26" spans="1:14" x14ac:dyDescent="0.25">
      <c r="A26" s="10" t="s">
        <v>106</v>
      </c>
      <c r="B26" s="4">
        <f>$L$4-LEN(SUBSTITUTE($G$20,A26,))</f>
        <v>0</v>
      </c>
      <c r="C26" s="20"/>
      <c r="D26" s="5">
        <f t="shared" ref="D26:D53" si="0">LEN(C26)</f>
        <v>0</v>
      </c>
      <c r="E26" s="5">
        <f t="shared" ref="E26:E53" si="1">B26*D26</f>
        <v>0</v>
      </c>
      <c r="F26">
        <f>IF(B26&gt;0,B26*LOG($L$4/B26,2),0)</f>
        <v>0</v>
      </c>
    </row>
    <row r="27" spans="1:14" x14ac:dyDescent="0.25">
      <c r="A27" s="10" t="s">
        <v>37</v>
      </c>
      <c r="B27" s="4">
        <f>$L$4-LEN(SUBSTITUTE($G$20,A27,))</f>
        <v>0</v>
      </c>
      <c r="C27" s="20"/>
      <c r="D27" s="5">
        <f t="shared" si="0"/>
        <v>0</v>
      </c>
      <c r="E27" s="5">
        <f t="shared" si="1"/>
        <v>0</v>
      </c>
      <c r="F27">
        <f>IF(B27&gt;0,B27*LOG($L$4/B27,2),0)</f>
        <v>0</v>
      </c>
    </row>
    <row r="28" spans="1:14" x14ac:dyDescent="0.25">
      <c r="A28" s="10" t="s">
        <v>110</v>
      </c>
      <c r="B28" s="4">
        <f>$L$4-LEN(SUBSTITUTE($G$20,A28,))</f>
        <v>0</v>
      </c>
      <c r="C28" s="20"/>
      <c r="D28" s="5">
        <f t="shared" si="0"/>
        <v>0</v>
      </c>
      <c r="E28" s="5">
        <f t="shared" si="1"/>
        <v>0</v>
      </c>
      <c r="F28">
        <f>IF(B28&gt;0,B28*LOG($L$4/B28,2),0)</f>
        <v>0</v>
      </c>
    </row>
    <row r="29" spans="1:14" x14ac:dyDescent="0.25">
      <c r="A29" s="10" t="s">
        <v>107</v>
      </c>
      <c r="B29" s="4">
        <f>$L$4-LEN(SUBSTITUTE($G$20,A29,))</f>
        <v>0</v>
      </c>
      <c r="C29" s="20"/>
      <c r="D29" s="5">
        <f t="shared" si="0"/>
        <v>0</v>
      </c>
      <c r="E29" s="5">
        <f t="shared" si="1"/>
        <v>0</v>
      </c>
      <c r="F29">
        <f>IF(B29&gt;0,B29*LOG($L$4/B29,2),0)</f>
        <v>0</v>
      </c>
    </row>
    <row r="30" spans="1:14" x14ac:dyDescent="0.25">
      <c r="A30" s="10" t="s">
        <v>109</v>
      </c>
      <c r="B30" s="4">
        <f>$L$4-LEN(SUBSTITUTE($G$20,A30,))</f>
        <v>0</v>
      </c>
      <c r="C30" s="20"/>
      <c r="D30" s="5">
        <f t="shared" si="0"/>
        <v>0</v>
      </c>
      <c r="E30" s="5">
        <f t="shared" si="1"/>
        <v>0</v>
      </c>
      <c r="F30">
        <f>IF(B30&gt;0,B30*LOG($L$4/B30,2),0)</f>
        <v>0</v>
      </c>
    </row>
    <row r="31" spans="1:14" x14ac:dyDescent="0.25">
      <c r="A31" s="10" t="s">
        <v>108</v>
      </c>
      <c r="B31" s="4">
        <f>$L$4-LEN(SUBSTITUTE($G$20,A31,))</f>
        <v>0</v>
      </c>
      <c r="C31" s="20"/>
      <c r="D31" s="5">
        <f t="shared" si="0"/>
        <v>0</v>
      </c>
      <c r="E31" s="5">
        <f t="shared" si="1"/>
        <v>0</v>
      </c>
      <c r="F31">
        <f>IF(B31&gt;0,B31*LOG($L$4/B31,2),0)</f>
        <v>0</v>
      </c>
    </row>
    <row r="32" spans="1:14" x14ac:dyDescent="0.25">
      <c r="A32" s="10" t="s">
        <v>87</v>
      </c>
      <c r="B32" s="4">
        <f>$L$4-LEN(SUBSTITUTE($G$20,A32,))</f>
        <v>0</v>
      </c>
      <c r="C32" s="20"/>
      <c r="D32" s="5">
        <f t="shared" si="0"/>
        <v>0</v>
      </c>
      <c r="E32" s="5">
        <f t="shared" si="1"/>
        <v>0</v>
      </c>
      <c r="F32">
        <f>IF(B32&gt;0,B32*LOG($L$4/B32,2),0)</f>
        <v>0</v>
      </c>
    </row>
    <row r="33" spans="1:6" x14ac:dyDescent="0.25">
      <c r="A33" s="10" t="s">
        <v>79</v>
      </c>
      <c r="B33" s="4">
        <f>$L$4-LEN(SUBSTITUTE($G$20,A33,))</f>
        <v>0</v>
      </c>
      <c r="C33" s="20"/>
      <c r="D33" s="5">
        <f t="shared" si="0"/>
        <v>0</v>
      </c>
      <c r="E33" s="5">
        <f t="shared" si="1"/>
        <v>0</v>
      </c>
      <c r="F33">
        <f>IF(B33&gt;0,B33*LOG($L$4/B33,2),0)</f>
        <v>0</v>
      </c>
    </row>
    <row r="34" spans="1:6" x14ac:dyDescent="0.25">
      <c r="A34" s="10" t="s">
        <v>93</v>
      </c>
      <c r="B34" s="4">
        <f>$L$4-LEN(SUBSTITUTE($G$20,A34,))</f>
        <v>0</v>
      </c>
      <c r="C34" s="20"/>
      <c r="D34" s="5">
        <f t="shared" si="0"/>
        <v>0</v>
      </c>
      <c r="E34" s="5">
        <f t="shared" si="1"/>
        <v>0</v>
      </c>
      <c r="F34">
        <f>IF(B34&gt;0,B34*LOG($L$4/B34,2),0)</f>
        <v>0</v>
      </c>
    </row>
    <row r="35" spans="1:6" x14ac:dyDescent="0.25">
      <c r="A35" s="10" t="s">
        <v>61</v>
      </c>
      <c r="B35" s="4">
        <f>$L$4-LEN(SUBSTITUTE($G$20,A35,))</f>
        <v>0</v>
      </c>
      <c r="C35" s="20"/>
      <c r="D35" s="5">
        <f t="shared" si="0"/>
        <v>0</v>
      </c>
      <c r="E35" s="5">
        <f t="shared" si="1"/>
        <v>0</v>
      </c>
      <c r="F35">
        <f>IF(B35&gt;0,B35*LOG($L$4/B35,2),0)</f>
        <v>0</v>
      </c>
    </row>
    <row r="36" spans="1:6" x14ac:dyDescent="0.25">
      <c r="A36" s="10" t="s">
        <v>94</v>
      </c>
      <c r="B36" s="4">
        <f>$L$4-LEN(SUBSTITUTE($G$20,A36,))</f>
        <v>0</v>
      </c>
      <c r="C36" s="20"/>
      <c r="D36" s="5">
        <f t="shared" si="0"/>
        <v>0</v>
      </c>
      <c r="E36" s="5">
        <f t="shared" si="1"/>
        <v>0</v>
      </c>
      <c r="F36">
        <f>IF(B36&gt;0,B36*LOG($L$4/B36,2),0)</f>
        <v>0</v>
      </c>
    </row>
    <row r="37" spans="1:6" x14ac:dyDescent="0.25">
      <c r="A37" s="10" t="s">
        <v>82</v>
      </c>
      <c r="B37" s="4">
        <f>$L$4-LEN(SUBSTITUTE($G$20,A37,))</f>
        <v>0</v>
      </c>
      <c r="C37" s="20"/>
      <c r="D37" s="5">
        <f t="shared" si="0"/>
        <v>0</v>
      </c>
      <c r="E37" s="5">
        <f t="shared" si="1"/>
        <v>0</v>
      </c>
      <c r="F37">
        <f>IF(B37&gt;0,B37*LOG($L$4/B37,2),0)</f>
        <v>0</v>
      </c>
    </row>
    <row r="38" spans="1:6" x14ac:dyDescent="0.25">
      <c r="A38" s="10" t="s">
        <v>73</v>
      </c>
      <c r="B38" s="4">
        <f>$L$4-LEN(SUBSTITUTE($G$20,A38,))</f>
        <v>0</v>
      </c>
      <c r="C38" s="20"/>
      <c r="D38" s="5">
        <f t="shared" si="0"/>
        <v>0</v>
      </c>
      <c r="E38" s="5">
        <f t="shared" si="1"/>
        <v>0</v>
      </c>
      <c r="F38">
        <f>IF(B38&gt;0,B38*LOG($L$4/B38,2),0)</f>
        <v>0</v>
      </c>
    </row>
    <row r="39" spans="1:6" x14ac:dyDescent="0.25">
      <c r="A39" s="10" t="s">
        <v>76</v>
      </c>
      <c r="B39" s="4">
        <f>$L$4-LEN(SUBSTITUTE($G$20,A39,))</f>
        <v>0</v>
      </c>
      <c r="C39" s="20"/>
      <c r="D39" s="5">
        <f t="shared" si="0"/>
        <v>0</v>
      </c>
      <c r="E39" s="5">
        <f t="shared" si="1"/>
        <v>0</v>
      </c>
      <c r="F39">
        <f>IF(B39&gt;0,B39*LOG($L$4/B39,2),0)</f>
        <v>0</v>
      </c>
    </row>
    <row r="40" spans="1:6" x14ac:dyDescent="0.25">
      <c r="A40" s="10" t="s">
        <v>89</v>
      </c>
      <c r="B40" s="4">
        <f>$L$4-LEN(SUBSTITUTE($G$20,A40,))</f>
        <v>0</v>
      </c>
      <c r="C40" s="20"/>
      <c r="D40" s="5">
        <f t="shared" si="0"/>
        <v>0</v>
      </c>
      <c r="E40" s="5">
        <f t="shared" si="1"/>
        <v>0</v>
      </c>
      <c r="F40">
        <f>IF(B40&gt;0,B40*LOG($L$4/B40,2),0)</f>
        <v>0</v>
      </c>
    </row>
    <row r="41" spans="1:6" x14ac:dyDescent="0.25">
      <c r="A41" s="10" t="s">
        <v>90</v>
      </c>
      <c r="B41" s="4">
        <f>$L$4-LEN(SUBSTITUTE($G$20,A41,))</f>
        <v>0</v>
      </c>
      <c r="C41" s="20"/>
      <c r="D41" s="5">
        <f t="shared" si="0"/>
        <v>0</v>
      </c>
      <c r="E41" s="5">
        <f t="shared" si="1"/>
        <v>0</v>
      </c>
      <c r="F41">
        <f>IF(B41&gt;0,B41*LOG($L$4/B41,2),0)</f>
        <v>0</v>
      </c>
    </row>
    <row r="42" spans="1:6" x14ac:dyDescent="0.25">
      <c r="A42" s="10" t="s">
        <v>98</v>
      </c>
      <c r="B42" s="4">
        <f>$L$4-LEN(SUBSTITUTE($G$20,A42,))</f>
        <v>0</v>
      </c>
      <c r="C42" s="20"/>
      <c r="D42" s="5">
        <f t="shared" si="0"/>
        <v>0</v>
      </c>
      <c r="E42" s="5">
        <f t="shared" si="1"/>
        <v>0</v>
      </c>
      <c r="F42">
        <f>IF(B42&gt;0,B42*LOG($L$4/B42,2),0)</f>
        <v>0</v>
      </c>
    </row>
    <row r="43" spans="1:6" x14ac:dyDescent="0.25">
      <c r="A43" s="10" t="s">
        <v>101</v>
      </c>
      <c r="B43" s="4">
        <f>$L$4-LEN(SUBSTITUTE($G$20,A43,))</f>
        <v>0</v>
      </c>
      <c r="C43" s="20"/>
      <c r="D43" s="5">
        <f t="shared" si="0"/>
        <v>0</v>
      </c>
      <c r="E43" s="5">
        <f t="shared" si="1"/>
        <v>0</v>
      </c>
      <c r="F43">
        <f>IF(B43&gt;0,B43*LOG($L$4/B43,2),0)</f>
        <v>0</v>
      </c>
    </row>
    <row r="44" spans="1:6" x14ac:dyDescent="0.25">
      <c r="A44" s="10" t="s">
        <v>85</v>
      </c>
      <c r="B44" s="4">
        <f>$L$4-LEN(SUBSTITUTE($G$20,A44,))</f>
        <v>0</v>
      </c>
      <c r="C44" s="20"/>
      <c r="D44" s="5">
        <f t="shared" si="0"/>
        <v>0</v>
      </c>
      <c r="E44" s="5">
        <f t="shared" si="1"/>
        <v>0</v>
      </c>
      <c r="F44">
        <f>IF(B44&gt;0,B44*LOG($L$4/B44,2),0)</f>
        <v>0</v>
      </c>
    </row>
    <row r="45" spans="1:6" x14ac:dyDescent="0.25">
      <c r="A45" s="10" t="s">
        <v>83</v>
      </c>
      <c r="B45" s="4">
        <f>$L$4-LEN(SUBSTITUTE($G$20,A45,))</f>
        <v>0</v>
      </c>
      <c r="C45" s="20"/>
      <c r="D45" s="5">
        <f t="shared" si="0"/>
        <v>0</v>
      </c>
      <c r="E45" s="5">
        <f t="shared" si="1"/>
        <v>0</v>
      </c>
      <c r="F45">
        <f>IF(B45&gt;0,B45*LOG($L$4/B45,2),0)</f>
        <v>0</v>
      </c>
    </row>
    <row r="46" spans="1:6" x14ac:dyDescent="0.25">
      <c r="A46" s="10" t="s">
        <v>74</v>
      </c>
      <c r="B46" s="4">
        <f>$L$4-LEN(SUBSTITUTE($G$20,A46,))</f>
        <v>0</v>
      </c>
      <c r="C46" s="20"/>
      <c r="D46" s="5">
        <f t="shared" si="0"/>
        <v>0</v>
      </c>
      <c r="E46" s="5">
        <f t="shared" si="1"/>
        <v>0</v>
      </c>
      <c r="F46">
        <f>IF(B46&gt;0,B46*LOG($L$4/B46,2),0)</f>
        <v>0</v>
      </c>
    </row>
    <row r="47" spans="1:6" x14ac:dyDescent="0.25">
      <c r="A47" s="10" t="s">
        <v>97</v>
      </c>
      <c r="B47" s="4">
        <f>$L$4-LEN(SUBSTITUTE($G$20,A47,))</f>
        <v>0</v>
      </c>
      <c r="C47" s="20"/>
      <c r="D47" s="5">
        <f t="shared" si="0"/>
        <v>0</v>
      </c>
      <c r="E47" s="5">
        <f t="shared" si="1"/>
        <v>0</v>
      </c>
      <c r="F47">
        <f>IF(B47&gt;0,B47*LOG($L$4/B47,2),0)</f>
        <v>0</v>
      </c>
    </row>
    <row r="48" spans="1:6" x14ac:dyDescent="0.25">
      <c r="A48" s="10" t="s">
        <v>80</v>
      </c>
      <c r="B48" s="4">
        <f>$L$4-LEN(SUBSTITUTE($G$20,A48,))</f>
        <v>0</v>
      </c>
      <c r="C48" s="20"/>
      <c r="D48" s="5">
        <f t="shared" si="0"/>
        <v>0</v>
      </c>
      <c r="E48" s="5">
        <f t="shared" si="1"/>
        <v>0</v>
      </c>
      <c r="F48">
        <f>IF(B48&gt;0,B48*LOG($L$4/B48,2),0)</f>
        <v>0</v>
      </c>
    </row>
    <row r="49" spans="1:6" x14ac:dyDescent="0.25">
      <c r="A49" s="10" t="s">
        <v>81</v>
      </c>
      <c r="B49" s="4">
        <f>$L$4-LEN(SUBSTITUTE($G$20,A49,))</f>
        <v>0</v>
      </c>
      <c r="C49" s="20"/>
      <c r="D49" s="5">
        <f t="shared" si="0"/>
        <v>0</v>
      </c>
      <c r="E49" s="5">
        <f t="shared" si="1"/>
        <v>0</v>
      </c>
      <c r="F49">
        <f>IF(B49&gt;0,B49*LOG($L$4/B49,2),0)</f>
        <v>0</v>
      </c>
    </row>
    <row r="50" spans="1:6" x14ac:dyDescent="0.25">
      <c r="A50" s="10" t="s">
        <v>84</v>
      </c>
      <c r="B50" s="4">
        <f>$L$4-LEN(SUBSTITUTE($G$20,A50,))</f>
        <v>0</v>
      </c>
      <c r="C50" s="20"/>
      <c r="D50" s="5">
        <f t="shared" si="0"/>
        <v>0</v>
      </c>
      <c r="E50" s="5">
        <f t="shared" si="1"/>
        <v>0</v>
      </c>
      <c r="F50">
        <f>IF(B50&gt;0,B50*LOG($L$4/B50,2),0)</f>
        <v>0</v>
      </c>
    </row>
    <row r="51" spans="1:6" x14ac:dyDescent="0.25">
      <c r="A51" s="10" t="s">
        <v>102</v>
      </c>
      <c r="B51" s="4">
        <f>$L$4-LEN(SUBSTITUTE($G$20,A51,))</f>
        <v>0</v>
      </c>
      <c r="C51" s="20"/>
      <c r="D51" s="5">
        <f t="shared" si="0"/>
        <v>0</v>
      </c>
      <c r="E51" s="5">
        <f t="shared" si="1"/>
        <v>0</v>
      </c>
      <c r="F51">
        <f>IF(B51&gt;0,B51*LOG($L$4/B51,2),0)</f>
        <v>0</v>
      </c>
    </row>
    <row r="52" spans="1:6" x14ac:dyDescent="0.25">
      <c r="A52" s="10" t="s">
        <v>95</v>
      </c>
      <c r="B52" s="4">
        <f>$L$4-LEN(SUBSTITUTE($G$20,A52,))</f>
        <v>0</v>
      </c>
      <c r="C52" s="20"/>
      <c r="D52" s="5">
        <f t="shared" si="0"/>
        <v>0</v>
      </c>
      <c r="E52" s="5">
        <f t="shared" si="1"/>
        <v>0</v>
      </c>
      <c r="F52">
        <f>IF(B52&gt;0,B52*LOG($L$4/B52,2),0)</f>
        <v>0</v>
      </c>
    </row>
    <row r="53" spans="1:6" x14ac:dyDescent="0.25">
      <c r="A53" s="10" t="s">
        <v>96</v>
      </c>
      <c r="B53" s="4">
        <f>$L$4-LEN(SUBSTITUTE($G$20,A53,))</f>
        <v>0</v>
      </c>
      <c r="C53" s="20"/>
      <c r="D53" s="5">
        <f t="shared" si="0"/>
        <v>0</v>
      </c>
      <c r="E53" s="5">
        <f t="shared" si="1"/>
        <v>0</v>
      </c>
      <c r="F53">
        <f>IF(B53&gt;0,B53*LOG($L$4/B53,2),0)</f>
        <v>0</v>
      </c>
    </row>
    <row r="54" spans="1:6" x14ac:dyDescent="0.25">
      <c r="C54" s="20"/>
    </row>
  </sheetData>
  <sortState ref="A2:B54">
    <sortCondition descending="1" ref="B2:B54"/>
    <sortCondition ref="A2:A54"/>
  </sortState>
  <mergeCells count="3">
    <mergeCell ref="G20:N20"/>
    <mergeCell ref="G8:N8"/>
    <mergeCell ref="G7:N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</vt:lpstr>
      <vt:lpstr>Хаффман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Лицеист</dc:creator>
  <cp:lastModifiedBy>Олег Левченко</cp:lastModifiedBy>
  <dcterms:created xsi:type="dcterms:W3CDTF">2023-09-12T10:24:43Z</dcterms:created>
  <dcterms:modified xsi:type="dcterms:W3CDTF">2023-10-04T17:09:19Z</dcterms:modified>
</cp:coreProperties>
</file>